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16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<sst xmlns="http://schemas.openxmlformats.org/spreadsheetml/2006/main" count="23" uniqueCount="17">
  <si>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G=</t>
  </si>
  <si>
    <t>Nm^2/kg^2</t>
  </si>
  <si>
    <t>Rearth=</t>
  </si>
  <si>
    <t>m</t>
  </si>
  <si>
    <t>kg</t>
  </si>
  <si>
    <t>Mmoon=</t>
  </si>
  <si>
    <t>N/kg</t>
  </si>
  <si>
    <t>g_farmoon=</t>
  </si>
  <si>
    <t>g_avgmoon=</t>
  </si>
  <si>
    <t>g_closemoon=</t>
  </si>
  <si>
    <t>Mearth=</t>
  </si>
  <si>
    <t>59 Earth radii</t>
  </si>
  <si>
    <t>60 Earth radii</t>
  </si>
  <si>
    <t>61 Earth radii</t>
  </si>
  <si>
    <t>diff</t>
  </si>
  <si>
    <t>Lunar Tidal Whiteboard Solutions</t>
  </si>
  <si>
    <t>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</si>
</sst>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D19" sqref="D19"/>
    </sheetView>
  </sheetViews>
  <sheetFormatPr defaultColWidth="9.00390625" defaultRowHeight="12"/>
  <cols>
    <col min="1" max="3" width="11.375" style="0" customWidth="1"/>
    <col min="4" max="4" width="12.375" style="0" customWidth="1"/>
    <col min="5" max="16384" width="11.375" style="0" customWidth="1"/>
  </cols>
  <sheetData>
    <row r="1" ht="12">
      <c r="A1" t="s">
        <v>15</v>
      </c>
    </row>
    <row r="3" spans="1:3" ht="12">
      <c r="A3" t="s">
        <v>0</v>
      </c>
      <c r="B3" s="1">
        <v>6.67E-11</v>
      </c>
      <c r="C3" t="s">
        <v>1</v>
      </c>
    </row>
    <row r="5" spans="1:3" ht="12">
      <c r="A5" t="s">
        <v>2</v>
      </c>
      <c r="B5" s="1">
        <v>6370000</v>
      </c>
      <c r="C5" t="s">
        <v>3</v>
      </c>
    </row>
    <row r="6" spans="1:3" ht="12">
      <c r="A6" t="s">
        <v>10</v>
      </c>
      <c r="B6" s="1">
        <v>5.98E+24</v>
      </c>
      <c r="C6" t="s">
        <v>4</v>
      </c>
    </row>
    <row r="8" spans="1:3" ht="12">
      <c r="A8" t="s">
        <v>5</v>
      </c>
      <c r="B8" s="1">
        <f>B6/81</f>
        <v>7.3827160493827165E+22</v>
      </c>
      <c r="C8" t="s">
        <v>4</v>
      </c>
    </row>
    <row r="9" ht="12">
      <c r="E9" t="s">
        <v>16</v>
      </c>
    </row>
    <row r="10" spans="1:6" ht="12">
      <c r="A10" t="s">
        <v>9</v>
      </c>
      <c r="B10" s="1">
        <f>$B$3*$B$8/($B$5*59)^2</f>
        <v>3.4862546863694844E-05</v>
      </c>
      <c r="C10" t="s">
        <v>6</v>
      </c>
      <c r="D10" t="s">
        <v>11</v>
      </c>
      <c r="E10" s="1">
        <f>$B$5*59</f>
        <v>375830000</v>
      </c>
      <c r="F10" t="s">
        <v>3</v>
      </c>
    </row>
    <row r="11" spans="1:6" ht="12">
      <c r="A11" t="s">
        <v>8</v>
      </c>
      <c r="B11" s="1">
        <f>$B$3*$B$8/($B$5*60)^2</f>
        <v>3.371014600903382E-05</v>
      </c>
      <c r="C11" t="s">
        <v>6</v>
      </c>
      <c r="D11" t="s">
        <v>12</v>
      </c>
      <c r="E11" s="1">
        <f>$B$5*60</f>
        <v>382200000</v>
      </c>
      <c r="F11" t="s">
        <v>3</v>
      </c>
    </row>
    <row r="12" spans="1:6" ht="12">
      <c r="A12" t="s">
        <v>7</v>
      </c>
      <c r="B12" s="1">
        <f>$B$3*$B$8/($B$5*61)^2</f>
        <v>3.2613954752088615E-05</v>
      </c>
      <c r="C12" t="s">
        <v>6</v>
      </c>
      <c r="D12" t="s">
        <v>13</v>
      </c>
      <c r="E12" s="1">
        <f>$B$5*61</f>
        <v>388570000</v>
      </c>
      <c r="F12" t="s">
        <v>3</v>
      </c>
    </row>
    <row r="14" spans="1:2" ht="12">
      <c r="A14" t="s">
        <v>14</v>
      </c>
      <c r="B14" s="1">
        <f>(B10-B12)/B12</f>
        <v>0.06894570525711016</v>
      </c>
    </row>
    <row r="15" ht="12">
      <c r="B15" s="2">
        <f>B14</f>
        <v>0.06894570525711016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Arizona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L. MacIsaac</dc:creator>
  <cp:keywords/>
  <dc:description/>
  <cp:lastModifiedBy>chlup</cp:lastModifiedBy>
  <dcterms:created xsi:type="dcterms:W3CDTF">2001-03-12T18:30:35Z</dcterms:created>
  <dcterms:modified xsi:type="dcterms:W3CDTF">2001-07-09T21:33:08Z</dcterms:modified>
  <cp:category/>
  <cp:version/>
  <cp:contentType/>
  <cp:contentStatus/>
</cp:coreProperties>
</file>