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040" yWindow="1040" windowWidth="20460" windowHeight="1368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6" i="1"/>
  <c r="B15"/>
  <c r="B13"/>
  <c r="B12"/>
  <c r="B11"/>
  <c r="K5"/>
  <c r="K6"/>
  <c r="K4"/>
  <c r="I5"/>
  <c r="I6"/>
  <c r="I4"/>
  <c r="G5"/>
  <c r="G6"/>
  <c r="G4"/>
  <c r="J5"/>
  <c r="J6"/>
  <c r="J4"/>
  <c r="H5"/>
  <c r="H6"/>
  <c r="H4"/>
  <c r="F5"/>
  <c r="F6"/>
  <c r="F4"/>
  <c r="D5"/>
  <c r="D6"/>
  <c r="D4"/>
  <c r="C28" i="2"/>
  <c r="C26"/>
  <c r="C27"/>
  <c r="E19"/>
  <c r="E20"/>
  <c r="E21"/>
  <c r="E22"/>
  <c r="E23"/>
  <c r="E18"/>
  <c r="C23"/>
  <c r="C20"/>
  <c r="C22"/>
  <c r="C21"/>
  <c r="C19"/>
  <c r="C18"/>
  <c r="C14"/>
  <c r="C13"/>
  <c r="C12"/>
  <c r="E5"/>
  <c r="E6"/>
  <c r="E7"/>
  <c r="E8"/>
  <c r="E9"/>
  <c r="E4"/>
  <c r="C9"/>
  <c r="C8"/>
  <c r="C7"/>
  <c r="C6"/>
  <c r="C5"/>
  <c r="C4"/>
</calcChain>
</file>

<file path=xl/sharedStrings.xml><?xml version="1.0" encoding="utf-8"?>
<sst xmlns="http://schemas.openxmlformats.org/spreadsheetml/2006/main" count="59" uniqueCount="45">
  <si>
    <t>feet</t>
  </si>
  <si>
    <t>m</t>
  </si>
  <si>
    <t>n=1</t>
  </si>
  <si>
    <t>n=2</t>
  </si>
  <si>
    <t>L</t>
  </si>
  <si>
    <t>W</t>
  </si>
  <si>
    <t>H</t>
  </si>
  <si>
    <t>LAMBDA</t>
  </si>
  <si>
    <t>N=3</t>
  </si>
  <si>
    <t>F1</t>
  </si>
  <si>
    <t>F2</t>
  </si>
  <si>
    <t>F3</t>
  </si>
  <si>
    <t>Areas</t>
  </si>
  <si>
    <t>Fl/Ceil</t>
  </si>
  <si>
    <t>m^2</t>
  </si>
  <si>
    <t>m^3</t>
  </si>
  <si>
    <t>side walls</t>
  </si>
  <si>
    <t xml:space="preserve"> </t>
  </si>
  <si>
    <t>F/B walls</t>
  </si>
  <si>
    <t>Total Area</t>
  </si>
  <si>
    <t>Volume</t>
  </si>
  <si>
    <t>RT60</t>
  </si>
  <si>
    <t>Surface</t>
  </si>
  <si>
    <t>Area in ft2</t>
  </si>
  <si>
    <t>Absorption coefficient at 125 Hz</t>
  </si>
  <si>
    <t>Absorption area (sabins)</t>
  </si>
  <si>
    <t>Front (glass)</t>
  </si>
  <si>
    <t>Back (curtains)</t>
  </si>
  <si>
    <t>Left wall (plaster)</t>
  </si>
  <si>
    <t>Right wall (plaster)</t>
  </si>
  <si>
    <t>Ceiling (acoustical board)</t>
  </si>
  <si>
    <t>Floor (concrete)</t>
  </si>
  <si>
    <t>Volume =</t>
  </si>
  <si>
    <t>ft^3</t>
  </si>
  <si>
    <t>S=</t>
  </si>
  <si>
    <t>sabins</t>
  </si>
  <si>
    <t>RT60=</t>
  </si>
  <si>
    <t>sec</t>
  </si>
  <si>
    <t>Area in m2</t>
  </si>
  <si>
    <t>Absorption coefficient at 500 Hz</t>
  </si>
  <si>
    <t>Front (plywood)</t>
  </si>
  <si>
    <t>Back (plywood)</t>
  </si>
  <si>
    <t>Left wall (brick)</t>
  </si>
  <si>
    <t>Right wall (brick)</t>
  </si>
  <si>
    <t>Floor (wood)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</si>
</sst>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  <font>
      <sz val="16"/>
      <color indexed="8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K18"/>
  <sheetViews>
    <sheetView workbookViewId="0">
      <selection activeCell="F11" sqref="F11"/>
    </sheetView>
  </sheetViews>
  <sheetFormatPr baseColWidth="10" defaultRowHeight="15"/>
  <cols>
    <col min="3" max="3" width="1.33203125" customWidth="1"/>
    <col min="5" max="5" width="2.5" customWidth="1"/>
    <col min="7" max="7" width="10.83203125" style="1"/>
    <col min="9" max="9" width="10.83203125" style="1"/>
    <col min="11" max="11" width="10.83203125" style="1"/>
  </cols>
  <sheetData>
    <row r="2" spans="1:11">
      <c r="B2" t="s">
        <v>0</v>
      </c>
      <c r="D2" t="s">
        <v>1</v>
      </c>
      <c r="F2" t="s">
        <v>2</v>
      </c>
      <c r="H2" t="s">
        <v>3</v>
      </c>
      <c r="J2" t="s">
        <v>8</v>
      </c>
    </row>
    <row r="3" spans="1:11">
      <c r="F3" t="s">
        <v>7</v>
      </c>
      <c r="G3" s="1" t="s">
        <v>9</v>
      </c>
      <c r="H3" t="s">
        <v>7</v>
      </c>
      <c r="I3" s="1" t="s">
        <v>10</v>
      </c>
      <c r="J3" t="s">
        <v>7</v>
      </c>
      <c r="K3" s="1" t="s">
        <v>11</v>
      </c>
    </row>
    <row r="4" spans="1:11">
      <c r="A4" t="s">
        <v>4</v>
      </c>
      <c r="B4">
        <v>30</v>
      </c>
      <c r="D4">
        <f>B4*0.3048</f>
        <v>9.1440000000000001</v>
      </c>
      <c r="F4">
        <f>D4*2</f>
        <v>18.288</v>
      </c>
      <c r="G4" s="1">
        <f>345/F4</f>
        <v>18.864829396325458</v>
      </c>
      <c r="H4">
        <f>D4</f>
        <v>9.1440000000000001</v>
      </c>
      <c r="I4" s="1">
        <f>345/H4</f>
        <v>37.729658792650916</v>
      </c>
      <c r="J4">
        <f>3/2*D4</f>
        <v>13.716000000000001</v>
      </c>
      <c r="K4" s="1">
        <f>345/J4</f>
        <v>25.153105861767276</v>
      </c>
    </row>
    <row r="5" spans="1:11">
      <c r="A5" t="s">
        <v>5</v>
      </c>
      <c r="B5">
        <v>25.5</v>
      </c>
      <c r="D5">
        <f t="shared" ref="D5:D6" si="0">B5*0.3048</f>
        <v>7.7724000000000002</v>
      </c>
      <c r="F5">
        <f t="shared" ref="F5:F6" si="1">D5*2</f>
        <v>15.5448</v>
      </c>
      <c r="G5" s="1">
        <f t="shared" ref="G5:G6" si="2">345/F5</f>
        <v>22.19391693685348</v>
      </c>
      <c r="H5">
        <f t="shared" ref="H5:H6" si="3">D5</f>
        <v>7.7724000000000002</v>
      </c>
      <c r="I5" s="1">
        <f t="shared" ref="I5:I6" si="4">345/H5</f>
        <v>44.38783387370696</v>
      </c>
      <c r="J5">
        <f t="shared" ref="J5:J6" si="5">3/2*D5</f>
        <v>11.6586</v>
      </c>
      <c r="K5" s="1">
        <f t="shared" ref="K5:K6" si="6">345/J5</f>
        <v>29.591889249137974</v>
      </c>
    </row>
    <row r="6" spans="1:11">
      <c r="A6" t="s">
        <v>6</v>
      </c>
      <c r="B6">
        <v>11</v>
      </c>
      <c r="D6">
        <f t="shared" si="0"/>
        <v>3.3528000000000002</v>
      </c>
      <c r="F6">
        <f t="shared" si="1"/>
        <v>6.7056000000000004</v>
      </c>
      <c r="G6" s="1">
        <f t="shared" si="2"/>
        <v>51.449534717251247</v>
      </c>
      <c r="H6">
        <f t="shared" si="3"/>
        <v>3.3528000000000002</v>
      </c>
      <c r="I6" s="1">
        <f t="shared" si="4"/>
        <v>102.89906943450249</v>
      </c>
      <c r="J6">
        <f t="shared" si="5"/>
        <v>5.0292000000000003</v>
      </c>
      <c r="K6" s="1">
        <f t="shared" si="6"/>
        <v>68.599379623001667</v>
      </c>
    </row>
    <row r="9" spans="1:11">
      <c r="A9" t="s">
        <v>12</v>
      </c>
    </row>
    <row r="11" spans="1:11">
      <c r="A11" t="s">
        <v>13</v>
      </c>
      <c r="B11">
        <f>B4*B5</f>
        <v>765</v>
      </c>
      <c r="D11" t="s">
        <v>14</v>
      </c>
    </row>
    <row r="12" spans="1:11">
      <c r="A12" t="s">
        <v>16</v>
      </c>
      <c r="B12">
        <f>B4*B6</f>
        <v>330</v>
      </c>
      <c r="D12" t="s">
        <v>14</v>
      </c>
    </row>
    <row r="13" spans="1:11">
      <c r="A13" t="s">
        <v>18</v>
      </c>
      <c r="B13">
        <f>B5*B6</f>
        <v>280.5</v>
      </c>
      <c r="D13" t="s">
        <v>14</v>
      </c>
    </row>
    <row r="14" spans="1:11">
      <c r="D14" t="s">
        <v>17</v>
      </c>
    </row>
    <row r="15" spans="1:11">
      <c r="A15" t="s">
        <v>19</v>
      </c>
      <c r="B15">
        <f>B14+B13+B12+B11</f>
        <v>1375.5</v>
      </c>
      <c r="D15" t="s">
        <v>14</v>
      </c>
    </row>
    <row r="16" spans="1:11">
      <c r="A16" t="s">
        <v>20</v>
      </c>
      <c r="B16">
        <f>B6*B5*B4</f>
        <v>8415</v>
      </c>
      <c r="D16" t="s">
        <v>15</v>
      </c>
    </row>
    <row r="18" spans="1:1">
      <c r="A18" t="s">
        <v>21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2:E28"/>
  <sheetViews>
    <sheetView tabSelected="1" topLeftCell="A18" workbookViewId="0">
      <selection activeCell="H26" sqref="H26"/>
    </sheetView>
  </sheetViews>
  <sheetFormatPr baseColWidth="10" defaultRowHeight="20"/>
  <cols>
    <col min="1" max="16384" width="10.83203125" style="2"/>
  </cols>
  <sheetData>
    <row r="2" spans="2:5" ht="21" thickBot="1"/>
    <row r="3" spans="2:5" ht="101" thickBot="1">
      <c r="B3" s="3" t="s">
        <v>22</v>
      </c>
      <c r="C3" s="4" t="s">
        <v>23</v>
      </c>
      <c r="D3" s="4" t="s">
        <v>24</v>
      </c>
      <c r="E3" s="4" t="s">
        <v>25</v>
      </c>
    </row>
    <row r="4" spans="2:5" ht="41" thickBot="1">
      <c r="B4" s="5" t="s">
        <v>26</v>
      </c>
      <c r="C4" s="6">
        <f>30*25</f>
        <v>750</v>
      </c>
      <c r="D4" s="6">
        <v>0.19</v>
      </c>
      <c r="E4" s="6">
        <f>C4*D4</f>
        <v>142.5</v>
      </c>
    </row>
    <row r="5" spans="2:5" ht="61" thickBot="1">
      <c r="B5" s="5" t="s">
        <v>27</v>
      </c>
      <c r="C5" s="6">
        <f>C4</f>
        <v>750</v>
      </c>
      <c r="D5" s="6">
        <v>0.05</v>
      </c>
      <c r="E5" s="6">
        <f t="shared" ref="E5:E9" si="0">C5*D5</f>
        <v>37.5</v>
      </c>
    </row>
    <row r="6" spans="2:5" ht="41" thickBot="1">
      <c r="B6" s="5" t="s">
        <v>28</v>
      </c>
      <c r="C6" s="6">
        <f>40*30</f>
        <v>1200</v>
      </c>
      <c r="D6" s="6">
        <v>0.11</v>
      </c>
      <c r="E6" s="6">
        <f t="shared" si="0"/>
        <v>132</v>
      </c>
    </row>
    <row r="7" spans="2:5" ht="61" thickBot="1">
      <c r="B7" s="5" t="s">
        <v>29</v>
      </c>
      <c r="C7" s="6">
        <f>C6</f>
        <v>1200</v>
      </c>
      <c r="D7" s="6">
        <v>0.11</v>
      </c>
      <c r="E7" s="6">
        <f t="shared" si="0"/>
        <v>132</v>
      </c>
    </row>
    <row r="8" spans="2:5" ht="81" thickBot="1">
      <c r="B8" s="5" t="s">
        <v>30</v>
      </c>
      <c r="C8" s="6">
        <f>25*40</f>
        <v>1000</v>
      </c>
      <c r="D8" s="6">
        <v>0.25</v>
      </c>
      <c r="E8" s="6">
        <f t="shared" si="0"/>
        <v>250</v>
      </c>
    </row>
    <row r="9" spans="2:5" ht="61" thickBot="1">
      <c r="B9" s="5" t="s">
        <v>31</v>
      </c>
      <c r="C9" s="6">
        <f>C8</f>
        <v>1000</v>
      </c>
      <c r="D9" s="6">
        <v>0.01</v>
      </c>
      <c r="E9" s="6">
        <f t="shared" si="0"/>
        <v>10</v>
      </c>
    </row>
    <row r="10" spans="2:5">
      <c r="B10" s="7"/>
    </row>
    <row r="12" spans="2:5" ht="40">
      <c r="B12" s="8" t="s">
        <v>32</v>
      </c>
      <c r="C12" s="2">
        <f>30*25*40</f>
        <v>30000</v>
      </c>
      <c r="D12" s="2" t="s">
        <v>33</v>
      </c>
    </row>
    <row r="13" spans="2:5">
      <c r="B13" s="8" t="s">
        <v>34</v>
      </c>
      <c r="C13" s="2">
        <f>SUM(E4:E9)</f>
        <v>704</v>
      </c>
      <c r="D13" s="2" t="s">
        <v>35</v>
      </c>
    </row>
    <row r="14" spans="2:5">
      <c r="B14" s="8" t="s">
        <v>36</v>
      </c>
      <c r="C14" s="2">
        <f>0.05*C12/C13</f>
        <v>2.1306818181818183</v>
      </c>
      <c r="D14" s="2" t="s">
        <v>37</v>
      </c>
    </row>
    <row r="16" spans="2:5" ht="21" thickBot="1"/>
    <row r="17" spans="2:5" ht="101" thickBot="1">
      <c r="B17" s="3" t="s">
        <v>22</v>
      </c>
      <c r="C17" s="4" t="s">
        <v>38</v>
      </c>
      <c r="D17" s="4" t="s">
        <v>39</v>
      </c>
      <c r="E17" s="4" t="s">
        <v>25</v>
      </c>
    </row>
    <row r="18" spans="2:5" ht="61" thickBot="1">
      <c r="B18" s="5" t="s">
        <v>40</v>
      </c>
      <c r="C18" s="6">
        <f>7*15</f>
        <v>105</v>
      </c>
      <c r="D18" s="6">
        <v>0.17</v>
      </c>
      <c r="E18" s="6">
        <f>C18*D18</f>
        <v>17.850000000000001</v>
      </c>
    </row>
    <row r="19" spans="2:5" ht="61" thickBot="1">
      <c r="B19" s="5" t="s">
        <v>41</v>
      </c>
      <c r="C19" s="6">
        <f>C18</f>
        <v>105</v>
      </c>
      <c r="D19" s="6">
        <v>0.17</v>
      </c>
      <c r="E19" s="6">
        <f t="shared" ref="E19:E23" si="1">C19*D19</f>
        <v>17.850000000000001</v>
      </c>
    </row>
    <row r="20" spans="2:5" ht="41" thickBot="1">
      <c r="B20" s="5" t="s">
        <v>42</v>
      </c>
      <c r="C20" s="6">
        <f>7*20</f>
        <v>140</v>
      </c>
      <c r="D20" s="6">
        <v>0.03</v>
      </c>
      <c r="E20" s="6">
        <f t="shared" si="1"/>
        <v>4.2</v>
      </c>
    </row>
    <row r="21" spans="2:5" ht="61" thickBot="1">
      <c r="B21" s="5" t="s">
        <v>43</v>
      </c>
      <c r="C21" s="6">
        <f>C20</f>
        <v>140</v>
      </c>
      <c r="D21" s="6">
        <v>0.03</v>
      </c>
      <c r="E21" s="6">
        <f t="shared" si="1"/>
        <v>4.2</v>
      </c>
    </row>
    <row r="22" spans="2:5" ht="81" thickBot="1">
      <c r="B22" s="5" t="s">
        <v>30</v>
      </c>
      <c r="C22" s="6">
        <f>15*20</f>
        <v>300</v>
      </c>
      <c r="D22" s="6">
        <v>0.99</v>
      </c>
      <c r="E22" s="6">
        <f t="shared" si="1"/>
        <v>297</v>
      </c>
    </row>
    <row r="23" spans="2:5" ht="41" thickBot="1">
      <c r="B23" s="5" t="s">
        <v>44</v>
      </c>
      <c r="C23" s="6">
        <f>C22</f>
        <v>300</v>
      </c>
      <c r="D23" s="6">
        <v>0.1</v>
      </c>
      <c r="E23" s="6">
        <f t="shared" si="1"/>
        <v>30</v>
      </c>
    </row>
    <row r="26" spans="2:5" ht="40">
      <c r="B26" s="8" t="s">
        <v>32</v>
      </c>
      <c r="C26" s="2">
        <f>7*15*20</f>
        <v>2100</v>
      </c>
      <c r="D26" s="2" t="s">
        <v>15</v>
      </c>
    </row>
    <row r="27" spans="2:5">
      <c r="B27" s="8" t="s">
        <v>34</v>
      </c>
      <c r="C27" s="2">
        <f>SUM(E18:E23)</f>
        <v>371.1</v>
      </c>
      <c r="D27" s="2" t="s">
        <v>35</v>
      </c>
    </row>
    <row r="28" spans="2:5">
      <c r="B28" s="8" t="s">
        <v>36</v>
      </c>
      <c r="C28" s="2">
        <f>0.16*C26/C27</f>
        <v>0.90541632983023435</v>
      </c>
      <c r="D28" s="2" t="s">
        <v>37</v>
      </c>
    </row>
  </sheetData>
  <phoneticPr fontId="3" type="noConversion"/>
  <pageMargins left="0.75" right="0.75" top="1" bottom="1" header="0.5" footer="0.5"/>
  <pageSetup scale="53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at Buffalo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Macisaac</dc:creator>
  <cp:lastModifiedBy>Dan MacIsaac</cp:lastModifiedBy>
  <cp:lastPrinted>2012-12-08T14:00:33Z</cp:lastPrinted>
  <dcterms:created xsi:type="dcterms:W3CDTF">2012-11-27T13:45:23Z</dcterms:created>
  <dcterms:modified xsi:type="dcterms:W3CDTF">2012-12-08T16:48:26Z</dcterms:modified>
</cp:coreProperties>
</file>